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124"/>
  <workbookPr/>
  <mc:AlternateContent xmlns:mc="http://schemas.openxmlformats.org/markup-compatibility/2006">
    <mc:Choice Requires="x15">
      <x15ac:absPath xmlns:x15ac="http://schemas.microsoft.com/office/spreadsheetml/2010/11/ac" url="/Users/ConnyKern/Documents/Blog Beiträge/"/>
    </mc:Choice>
  </mc:AlternateContent>
  <bookViews>
    <workbookView xWindow="0" yWindow="460" windowWidth="28800" windowHeight="15940"/>
  </bookViews>
  <sheets>
    <sheet name="Tabelle1" sheetId="1" r:id="rId1"/>
  </sheets>
  <definedNames>
    <definedName name="outstanding">Tabelle1!#REF!</definedName>
    <definedName name="paid">Tabelle1!#REF!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0" i="1"/>
  <c r="H16" i="1"/>
  <c r="H17" i="1"/>
  <c r="H18" i="1"/>
  <c r="H19" i="1"/>
  <c r="H20" i="1"/>
  <c r="H21" i="1"/>
  <c r="H22" i="1"/>
  <c r="H23" i="1"/>
  <c r="H24" i="1"/>
  <c r="H25" i="1"/>
  <c r="H26" i="1"/>
  <c r="H15" i="1"/>
  <c r="I27" i="1"/>
  <c r="I39" i="1"/>
  <c r="I40" i="1"/>
  <c r="H9" i="1"/>
  <c r="H11" i="1"/>
  <c r="F31" i="1"/>
  <c r="F35" i="1"/>
  <c r="F36" i="1"/>
  <c r="F32" i="1"/>
  <c r="H3" i="1"/>
  <c r="H5" i="1"/>
  <c r="B9" i="1"/>
  <c r="F16" i="1"/>
  <c r="F17" i="1"/>
  <c r="F18" i="1"/>
  <c r="F19" i="1"/>
  <c r="C19" i="1"/>
  <c r="F20" i="1"/>
  <c r="C20" i="1"/>
  <c r="F21" i="1"/>
  <c r="C21" i="1"/>
  <c r="F22" i="1"/>
  <c r="F23" i="1"/>
  <c r="F24" i="1"/>
  <c r="F25" i="1"/>
  <c r="F26" i="1"/>
  <c r="F15" i="1"/>
  <c r="C32" i="1"/>
  <c r="F33" i="1"/>
  <c r="F34" i="1"/>
  <c r="F37" i="1"/>
  <c r="C38" i="1"/>
  <c r="F38" i="1"/>
  <c r="F30" i="1"/>
  <c r="E16" i="1"/>
  <c r="E17" i="1"/>
  <c r="E18" i="1"/>
  <c r="E19" i="1"/>
  <c r="E20" i="1"/>
  <c r="E21" i="1"/>
  <c r="E22" i="1"/>
  <c r="E23" i="1"/>
  <c r="E24" i="1"/>
  <c r="E25" i="1"/>
  <c r="E26" i="1"/>
  <c r="E15" i="1"/>
  <c r="E38" i="1"/>
  <c r="E37" i="1"/>
  <c r="E31" i="1"/>
  <c r="E32" i="1"/>
  <c r="E33" i="1"/>
  <c r="E34" i="1"/>
  <c r="E30" i="1"/>
  <c r="E35" i="1"/>
  <c r="E36" i="1"/>
</calcChain>
</file>

<file path=xl/sharedStrings.xml><?xml version="1.0" encoding="utf-8"?>
<sst xmlns="http://schemas.openxmlformats.org/spreadsheetml/2006/main" count="81" uniqueCount="53">
  <si>
    <t>in €</t>
  </si>
  <si>
    <t>Bangkok</t>
  </si>
  <si>
    <t xml:space="preserve">Melbourne </t>
  </si>
  <si>
    <t>Sydney</t>
  </si>
  <si>
    <t>Brisbane</t>
  </si>
  <si>
    <t>Cairns</t>
  </si>
  <si>
    <t>Flights</t>
  </si>
  <si>
    <t>Accomodation while traveling</t>
  </si>
  <si>
    <t>Insurance</t>
  </si>
  <si>
    <t>Vaccinations</t>
  </si>
  <si>
    <t>Traveling (eating, sight seeing)</t>
  </si>
  <si>
    <t>South Island</t>
  </si>
  <si>
    <t>Fiji</t>
  </si>
  <si>
    <t>Cook Island</t>
  </si>
  <si>
    <t>Car (rent or buy)</t>
  </si>
  <si>
    <t>Books</t>
  </si>
  <si>
    <t>Food shopping</t>
  </si>
  <si>
    <t>Visa</t>
  </si>
  <si>
    <t>New Zealand</t>
  </si>
  <si>
    <t>China</t>
  </si>
  <si>
    <t>Fix costs Vienna (@home)</t>
  </si>
  <si>
    <t>STUDY ABROAD Calculation template - example New Zealand</t>
  </si>
  <si>
    <t>Exchange rate</t>
  </si>
  <si>
    <t>one-shot</t>
  </si>
  <si>
    <t>per week</t>
  </si>
  <si>
    <t>per month</t>
  </si>
  <si>
    <t>status</t>
  </si>
  <si>
    <t>paid</t>
  </si>
  <si>
    <t>status / comments</t>
  </si>
  <si>
    <t>TRAVELING</t>
  </si>
  <si>
    <t>STUDYING</t>
  </si>
  <si>
    <t>free partnership place :)</t>
  </si>
  <si>
    <t>Fun (going out, shopping, cinema etc)</t>
  </si>
  <si>
    <t>Tuition fee</t>
  </si>
  <si>
    <t xml:space="preserve">Accomodation </t>
  </si>
  <si>
    <t>Total duration weeks</t>
  </si>
  <si>
    <t>comments</t>
  </si>
  <si>
    <t>outstanding</t>
  </si>
  <si>
    <t>Outstanding</t>
  </si>
  <si>
    <t>Paid</t>
  </si>
  <si>
    <t>Planned budget</t>
  </si>
  <si>
    <t>Real expenditures</t>
  </si>
  <si>
    <t>per stay</t>
  </si>
  <si>
    <t>caution (one-shot) + rent (weekly)</t>
  </si>
  <si>
    <t>Difference (budget win / loss)</t>
  </si>
  <si>
    <t>study fee home, mobile phone etc</t>
  </si>
  <si>
    <t>Destination name</t>
  </si>
  <si>
    <t>Start date (dd.mm.yyyy)</t>
  </si>
  <si>
    <t>End date (dd.mm.yyyy)</t>
  </si>
  <si>
    <t>total
(own currency)</t>
  </si>
  <si>
    <t>TOTAL STUDYING (own currency)</t>
  </si>
  <si>
    <t>TOTAL (own currency)</t>
  </si>
  <si>
    <t>TOTAL TRAVELING (own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</si>
</sst>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Abadi MT Condensed Light"/>
    </font>
    <font>
      <sz val="11"/>
      <color theme="1"/>
      <name val="Abadi MT Condensed Light"/>
    </font>
    <font>
      <b/>
      <sz val="16"/>
      <color theme="0"/>
      <name val="Abadi MT Condensed Light"/>
    </font>
    <font>
      <b/>
      <sz val="22"/>
      <color theme="0"/>
      <name val="Abadi MT Condensed Light"/>
    </font>
    <font>
      <b/>
      <sz val="12"/>
      <color theme="1"/>
      <name val="Abadi MT Condensed Light"/>
    </font>
    <font>
      <sz val="12"/>
      <color theme="1"/>
      <name val="Abadi MT Condensed Light"/>
    </font>
    <font>
      <sz val="12"/>
      <color rgb="FFFF0000"/>
      <name val="Abadi MT Condensed Light"/>
    </font>
    <font>
      <b/>
      <sz val="12"/>
      <name val="Abadi MT Condensed Light"/>
    </font>
    <font>
      <i/>
      <sz val="12"/>
      <color theme="1"/>
      <name val="Abadi MT Condensed Light"/>
    </font>
    <font>
      <i/>
      <sz val="12"/>
      <color theme="0" tint="-0.499984740745262"/>
      <name val="Abadi MT Condensed Light"/>
    </font>
    <font>
      <b/>
      <sz val="24"/>
      <color theme="0"/>
      <name val="Abadi MT Condensed Light"/>
    </font>
    <font>
      <i/>
      <sz val="16"/>
      <color theme="0"/>
      <name val="Abadi MT Condensed Light"/>
    </font>
    <font>
      <sz val="16"/>
      <color theme="0"/>
      <name val="Abadi MT Condensed Light"/>
    </font>
    <font>
      <i/>
      <sz val="16"/>
      <color theme="0" tint="-0.499984740745262"/>
      <name val="Abadi MT Condensed Light"/>
    </font>
    <font>
      <b/>
      <sz val="16"/>
      <color theme="1"/>
      <name val="Abadi MT Condensed Light"/>
    </font>
    <font>
      <sz val="16"/>
      <color theme="1"/>
      <name val="Abadi MT Condensed Light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393B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C93"/>
        <bgColor indexed="64"/>
      </patternFill>
    </fill>
  </fills>
  <borders count="32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0">
    <xf numFmtId="0" fontId="0" fillId="0" borderId="0" xfId="0"/>
    <xf numFmtId="0" fontId="8" fillId="6" borderId="12" xfId="0" applyFont="1" applyFill="1" applyBorder="1"/>
    <xf numFmtId="0" fontId="17" fillId="6" borderId="20" xfId="0" applyFont="1" applyFill="1" applyBorder="1"/>
    <xf numFmtId="164" fontId="8" fillId="6" borderId="20" xfId="1" applyNumberFormat="1" applyFont="1" applyFill="1" applyBorder="1"/>
    <xf numFmtId="0" fontId="10" fillId="5" borderId="7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left"/>
    </xf>
    <xf numFmtId="0" fontId="10" fillId="5" borderId="30" xfId="0" applyFont="1" applyFill="1" applyBorder="1" applyAlignment="1">
      <alignment horizontal="left"/>
    </xf>
    <xf numFmtId="0" fontId="7" fillId="2" borderId="0" xfId="0" applyFont="1" applyFill="1"/>
    <xf numFmtId="0" fontId="0" fillId="2" borderId="0" xfId="0" applyFill="1"/>
    <xf numFmtId="0" fontId="10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10" fillId="2" borderId="18" xfId="0" applyFont="1" applyFill="1" applyBorder="1"/>
    <xf numFmtId="0" fontId="11" fillId="2" borderId="7" xfId="0" applyFont="1" applyFill="1" applyBorder="1"/>
    <xf numFmtId="0" fontId="11" fillId="2" borderId="5" xfId="0" applyFont="1" applyFill="1" applyBorder="1"/>
    <xf numFmtId="0" fontId="11" fillId="2" borderId="0" xfId="0" applyFont="1" applyFill="1"/>
    <xf numFmtId="0" fontId="11" fillId="2" borderId="1" xfId="0" applyFont="1" applyFill="1" applyBorder="1"/>
    <xf numFmtId="0" fontId="15" fillId="2" borderId="7" xfId="0" applyFont="1" applyFill="1" applyBorder="1"/>
    <xf numFmtId="0" fontId="10" fillId="2" borderId="7" xfId="0" applyFont="1" applyFill="1" applyBorder="1"/>
    <xf numFmtId="0" fontId="12" fillId="2" borderId="0" xfId="0" applyFont="1" applyFill="1"/>
    <xf numFmtId="0" fontId="10" fillId="2" borderId="19" xfId="0" applyFont="1" applyFill="1" applyBorder="1"/>
    <xf numFmtId="0" fontId="11" fillId="2" borderId="17" xfId="0" applyFont="1" applyFill="1" applyBorder="1"/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11" xfId="0" applyFont="1" applyFill="1" applyBorder="1"/>
    <xf numFmtId="164" fontId="11" fillId="2" borderId="0" xfId="0" applyNumberFormat="1" applyFont="1" applyFill="1"/>
    <xf numFmtId="164" fontId="13" fillId="2" borderId="0" xfId="0" applyNumberFormat="1" applyFont="1" applyFill="1"/>
    <xf numFmtId="164" fontId="10" fillId="2" borderId="0" xfId="0" applyNumberFormat="1" applyFont="1" applyFill="1"/>
    <xf numFmtId="0" fontId="10" fillId="8" borderId="7" xfId="0" applyFont="1" applyFill="1" applyBorder="1" applyAlignment="1">
      <alignment horizontal="left"/>
    </xf>
    <xf numFmtId="0" fontId="10" fillId="8" borderId="30" xfId="0" applyFont="1" applyFill="1" applyBorder="1" applyAlignment="1">
      <alignment horizontal="left"/>
    </xf>
    <xf numFmtId="0" fontId="18" fillId="4" borderId="12" xfId="0" applyFont="1" applyFill="1" applyBorder="1"/>
    <xf numFmtId="0" fontId="19" fillId="4" borderId="20" xfId="0" applyFont="1" applyFill="1" applyBorder="1"/>
    <xf numFmtId="164" fontId="20" fillId="4" borderId="20" xfId="1" applyNumberFormat="1" applyFont="1" applyFill="1" applyBorder="1"/>
    <xf numFmtId="164" fontId="18" fillId="4" borderId="15" xfId="0" applyNumberFormat="1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164" fontId="21" fillId="4" borderId="20" xfId="1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Border="1"/>
    <xf numFmtId="164" fontId="18" fillId="6" borderId="20" xfId="1" applyNumberFormat="1" applyFont="1" applyFill="1" applyBorder="1" applyAlignment="1">
      <alignment horizontal="center"/>
    </xf>
    <xf numFmtId="164" fontId="8" fillId="6" borderId="15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2" fillId="3" borderId="13" xfId="0" applyFont="1" applyFill="1" applyBorder="1"/>
    <xf numFmtId="0" fontId="2" fillId="3" borderId="31" xfId="0" applyFont="1" applyFill="1" applyBorder="1"/>
    <xf numFmtId="0" fontId="0" fillId="3" borderId="31" xfId="0" applyFill="1" applyBorder="1"/>
    <xf numFmtId="0" fontId="0" fillId="3" borderId="31" xfId="0" applyFill="1" applyBorder="1" applyAlignment="1">
      <alignment horizontal="center"/>
    </xf>
    <xf numFmtId="0" fontId="0" fillId="3" borderId="16" xfId="0" applyFill="1" applyBorder="1"/>
    <xf numFmtId="0" fontId="0" fillId="3" borderId="0" xfId="0" applyFill="1" applyBorder="1"/>
    <xf numFmtId="0" fontId="0" fillId="3" borderId="29" xfId="0" applyFill="1" applyBorder="1"/>
    <xf numFmtId="0" fontId="1" fillId="3" borderId="28" xfId="0" applyFont="1" applyFill="1" applyBorder="1"/>
    <xf numFmtId="0" fontId="4" fillId="3" borderId="28" xfId="0" applyFont="1" applyFill="1" applyBorder="1"/>
    <xf numFmtId="0" fontId="2" fillId="3" borderId="0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0" fontId="0" fillId="3" borderId="24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/>
    <xf numFmtId="0" fontId="10" fillId="5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164" fontId="11" fillId="2" borderId="7" xfId="1" applyNumberFormat="1" applyFont="1" applyFill="1" applyBorder="1"/>
    <xf numFmtId="164" fontId="15" fillId="2" borderId="7" xfId="1" applyNumberFormat="1" applyFont="1" applyFill="1" applyBorder="1"/>
    <xf numFmtId="0" fontId="4" fillId="2" borderId="20" xfId="0" applyFont="1" applyFill="1" applyBorder="1" applyAlignment="1">
      <alignment horizontal="left"/>
    </xf>
    <xf numFmtId="164" fontId="9" fillId="7" borderId="4" xfId="1" applyNumberFormat="1" applyFont="1" applyFill="1" applyBorder="1" applyAlignment="1">
      <alignment horizontal="center"/>
    </xf>
    <xf numFmtId="164" fontId="15" fillId="9" borderId="12" xfId="1" applyNumberFormat="1" applyFont="1" applyFill="1" applyBorder="1"/>
    <xf numFmtId="0" fontId="0" fillId="9" borderId="15" xfId="0" applyFont="1" applyFill="1" applyBorder="1" applyAlignment="1">
      <alignment horizontal="center"/>
    </xf>
    <xf numFmtId="14" fontId="0" fillId="9" borderId="15" xfId="0" applyNumberFormat="1" applyFont="1" applyFill="1" applyBorder="1"/>
    <xf numFmtId="0" fontId="0" fillId="9" borderId="15" xfId="0" applyFont="1" applyFill="1" applyBorder="1"/>
    <xf numFmtId="164" fontId="14" fillId="3" borderId="9" xfId="1" applyNumberFormat="1" applyFont="1" applyFill="1" applyBorder="1" applyAlignment="1">
      <alignment horizontal="center"/>
    </xf>
    <xf numFmtId="164" fontId="1" fillId="9" borderId="15" xfId="1" applyNumberFormat="1" applyFont="1" applyFill="1" applyBorder="1" applyAlignment="1">
      <alignment horizontal="center"/>
    </xf>
    <xf numFmtId="164" fontId="1" fillId="3" borderId="0" xfId="1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4" fillId="9" borderId="12" xfId="1" applyNumberFormat="1" applyFont="1" applyFill="1" applyBorder="1"/>
    <xf numFmtId="164" fontId="14" fillId="9" borderId="2" xfId="1" applyNumberFormat="1" applyFont="1" applyFill="1" applyBorder="1" applyAlignment="1">
      <alignment horizontal="center"/>
    </xf>
    <xf numFmtId="164" fontId="14" fillId="3" borderId="2" xfId="1" applyNumberFormat="1" applyFont="1" applyFill="1" applyBorder="1" applyAlignment="1">
      <alignment horizontal="center"/>
    </xf>
    <xf numFmtId="164" fontId="14" fillId="9" borderId="3" xfId="1" applyNumberFormat="1" applyFont="1" applyFill="1" applyBorder="1" applyAlignment="1">
      <alignment horizontal="center"/>
    </xf>
    <xf numFmtId="164" fontId="14" fillId="3" borderId="5" xfId="1" applyNumberFormat="1" applyFont="1" applyFill="1" applyBorder="1" applyAlignment="1">
      <alignment horizontal="center"/>
    </xf>
    <xf numFmtId="164" fontId="14" fillId="3" borderId="3" xfId="1" applyNumberFormat="1" applyFont="1" applyFill="1" applyBorder="1" applyAlignment="1">
      <alignment horizontal="center"/>
    </xf>
    <xf numFmtId="164" fontId="14" fillId="9" borderId="23" xfId="1" applyNumberFormat="1" applyFont="1" applyFill="1" applyBorder="1"/>
    <xf numFmtId="164" fontId="14" fillId="9" borderId="13" xfId="1" applyNumberFormat="1" applyFont="1" applyFill="1" applyBorder="1"/>
    <xf numFmtId="164" fontId="5" fillId="7" borderId="15" xfId="1" applyNumberFormat="1" applyFont="1" applyFill="1" applyBorder="1" applyAlignment="1">
      <alignment horizontal="center"/>
    </xf>
    <xf numFmtId="0" fontId="22" fillId="7" borderId="15" xfId="0" applyFont="1" applyFill="1" applyBorder="1"/>
    <xf numFmtId="164" fontId="5" fillId="7" borderId="15" xfId="0" applyNumberFormat="1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9" fillId="7" borderId="26" xfId="0" applyFont="1" applyFill="1" applyBorder="1" applyAlignment="1">
      <alignment horizontal="left"/>
    </xf>
    <xf numFmtId="0" fontId="9" fillId="7" borderId="27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 wrapText="1"/>
    </xf>
    <xf numFmtId="0" fontId="10" fillId="5" borderId="12" xfId="0" applyFont="1" applyFill="1" applyBorder="1" applyAlignment="1">
      <alignment horizontal="center" wrapText="1"/>
    </xf>
  </cellXfs>
  <cellStyles count="2">
    <cellStyle name="Dezimal" xfId="1" builtinId="3"/>
    <cellStyle name="Stand." xfId="0" builtinId="0"/>
  </cellStyles>
  <dxfs count="0"/>
  <tableStyles count="0" defaultTableStyle="TableStyleMedium9" defaultPivotStyle="PivotStyleLight16"/>
  <colors>
    <mruColors>
      <color rgb="FFF9FC93"/>
      <color rgb="FFF9FC62"/>
      <color rgb="FFF2C57C"/>
      <color rgb="FF6393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="130" zoomScaleNormal="130" zoomScalePageLayoutView="130" workbookViewId="0">
      <selection activeCell="A28" sqref="A28:I28"/>
    </sheetView>
  </sheetViews>
  <sheetFormatPr baseColWidth="10" defaultRowHeight="15" x14ac:dyDescent="0.2"/>
  <cols>
    <col min="1" max="1" width="28.33203125" style="11" bestFit="1" customWidth="1"/>
    <col min="2" max="2" width="12.1640625" style="11" customWidth="1"/>
    <col min="3" max="3" width="10.83203125" style="8"/>
    <col min="4" max="6" width="8.33203125" style="39" customWidth="1"/>
    <col min="7" max="7" width="11.33203125" style="39" customWidth="1"/>
    <col min="8" max="8" width="12.33203125" style="39" customWidth="1"/>
    <col min="9" max="9" width="27.6640625" style="8" customWidth="1"/>
    <col min="10" max="10" width="1.6640625" style="8" customWidth="1"/>
    <col min="11" max="16384" width="10.83203125" style="8"/>
  </cols>
  <sheetData>
    <row r="1" spans="1:18" ht="32" x14ac:dyDescent="0.4">
      <c r="A1" s="85" t="s">
        <v>21</v>
      </c>
      <c r="B1" s="86"/>
      <c r="C1" s="86"/>
      <c r="D1" s="86"/>
      <c r="E1" s="86"/>
      <c r="F1" s="86"/>
      <c r="G1" s="86"/>
      <c r="H1" s="86"/>
      <c r="I1" s="87"/>
    </row>
    <row r="2" spans="1:18" ht="5" customHeight="1" x14ac:dyDescent="0.2">
      <c r="A2" s="44"/>
      <c r="B2" s="45"/>
      <c r="C2" s="46"/>
      <c r="D2" s="47"/>
      <c r="E2" s="47"/>
      <c r="F2" s="47"/>
      <c r="G2" s="47"/>
      <c r="H2" s="47"/>
      <c r="I2" s="48"/>
    </row>
    <row r="3" spans="1:18" ht="16" customHeight="1" x14ac:dyDescent="0.2">
      <c r="A3" s="43" t="s">
        <v>46</v>
      </c>
      <c r="B3" s="67" t="s">
        <v>18</v>
      </c>
      <c r="C3" s="49"/>
      <c r="D3" s="88" t="s">
        <v>38</v>
      </c>
      <c r="E3" s="89"/>
      <c r="F3" s="89"/>
      <c r="G3" s="64"/>
      <c r="H3" s="82">
        <f ca="1">SUMIF(G15:H26,D3,H15:H26)+SUMIF(G30:H38,D3,H30:H38)</f>
        <v>4599.375</v>
      </c>
      <c r="I3" s="50"/>
    </row>
    <row r="4" spans="1:18" ht="5" customHeight="1" x14ac:dyDescent="0.2">
      <c r="A4" s="51"/>
      <c r="B4" s="49"/>
      <c r="C4" s="49"/>
      <c r="D4" s="60"/>
      <c r="E4" s="60"/>
      <c r="F4" s="60"/>
      <c r="G4" s="60"/>
      <c r="H4" s="72"/>
      <c r="I4" s="50"/>
    </row>
    <row r="5" spans="1:18" ht="16" customHeight="1" x14ac:dyDescent="0.2">
      <c r="A5" s="43" t="s">
        <v>47</v>
      </c>
      <c r="B5" s="68">
        <v>40579</v>
      </c>
      <c r="C5" s="49"/>
      <c r="D5" s="88" t="s">
        <v>39</v>
      </c>
      <c r="E5" s="89"/>
      <c r="F5" s="89"/>
      <c r="G5" s="64"/>
      <c r="H5" s="82">
        <f ca="1">SUMIF(G15:H26,D5,H15:H26)+SUMIF(G30:H38,D5,H30:H38)</f>
        <v>9726.89</v>
      </c>
      <c r="I5" s="50"/>
    </row>
    <row r="6" spans="1:18" ht="5" customHeight="1" x14ac:dyDescent="0.2">
      <c r="A6" s="52"/>
      <c r="B6" s="53"/>
      <c r="C6" s="49"/>
      <c r="D6" s="60"/>
      <c r="E6" s="60"/>
      <c r="F6" s="60"/>
      <c r="G6" s="60"/>
      <c r="H6" s="73"/>
      <c r="I6" s="50"/>
    </row>
    <row r="7" spans="1:18" ht="16" customHeight="1" x14ac:dyDescent="0.2">
      <c r="A7" s="43" t="s">
        <v>48</v>
      </c>
      <c r="B7" s="68">
        <v>40739</v>
      </c>
      <c r="C7" s="49"/>
      <c r="D7" s="88" t="s">
        <v>40</v>
      </c>
      <c r="E7" s="89"/>
      <c r="F7" s="89"/>
      <c r="G7" s="64"/>
      <c r="H7" s="71">
        <v>12000</v>
      </c>
      <c r="I7" s="50"/>
    </row>
    <row r="8" spans="1:18" ht="5" customHeight="1" x14ac:dyDescent="0.2">
      <c r="A8" s="52"/>
      <c r="B8" s="53"/>
      <c r="C8" s="49"/>
      <c r="D8" s="60"/>
      <c r="E8" s="60"/>
      <c r="F8" s="60"/>
      <c r="G8" s="60"/>
      <c r="H8" s="60"/>
      <c r="I8" s="50"/>
    </row>
    <row r="9" spans="1:18" ht="16" customHeight="1" x14ac:dyDescent="0.2">
      <c r="A9" s="43" t="s">
        <v>35</v>
      </c>
      <c r="B9" s="83">
        <f>ROUND((B7-B5)/7,0)</f>
        <v>23</v>
      </c>
      <c r="C9" s="49"/>
      <c r="D9" s="88" t="s">
        <v>41</v>
      </c>
      <c r="E9" s="89"/>
      <c r="F9" s="89"/>
      <c r="G9" s="64"/>
      <c r="H9" s="84">
        <f>SUM(I40)</f>
        <v>14326.264999999999</v>
      </c>
      <c r="I9" s="50"/>
    </row>
    <row r="10" spans="1:18" ht="5" customHeight="1" x14ac:dyDescent="0.2">
      <c r="A10" s="51"/>
      <c r="B10" s="49"/>
      <c r="C10" s="49"/>
      <c r="D10" s="61"/>
      <c r="E10" s="61"/>
      <c r="F10" s="61"/>
      <c r="G10" s="61"/>
      <c r="H10" s="61"/>
      <c r="I10" s="50"/>
    </row>
    <row r="11" spans="1:18" ht="16" customHeight="1" x14ac:dyDescent="0.2">
      <c r="A11" s="43" t="s">
        <v>22</v>
      </c>
      <c r="B11" s="69">
        <v>1</v>
      </c>
      <c r="C11" s="49"/>
      <c r="D11" s="88" t="s">
        <v>44</v>
      </c>
      <c r="E11" s="89"/>
      <c r="F11" s="89"/>
      <c r="G11" s="89"/>
      <c r="H11" s="84">
        <f>H7-H9</f>
        <v>-2326.2649999999994</v>
      </c>
      <c r="I11" s="50"/>
    </row>
    <row r="12" spans="1:18" ht="5" customHeight="1" x14ac:dyDescent="0.2">
      <c r="A12" s="54"/>
      <c r="B12" s="55"/>
      <c r="C12" s="56"/>
      <c r="D12" s="57"/>
      <c r="E12" s="57"/>
      <c r="F12" s="57"/>
      <c r="G12" s="57"/>
      <c r="H12" s="57"/>
      <c r="I12" s="58"/>
    </row>
    <row r="13" spans="1:18" ht="29" x14ac:dyDescent="0.35">
      <c r="A13" s="92" t="s">
        <v>29</v>
      </c>
      <c r="B13" s="93"/>
      <c r="C13" s="93"/>
      <c r="D13" s="93"/>
      <c r="E13" s="93"/>
      <c r="F13" s="93"/>
      <c r="G13" s="93"/>
      <c r="H13" s="93"/>
      <c r="I13" s="94"/>
    </row>
    <row r="14" spans="1:18" s="11" customFormat="1" ht="32" x14ac:dyDescent="0.2">
      <c r="A14" s="28" t="s">
        <v>0</v>
      </c>
      <c r="B14" s="28"/>
      <c r="C14" s="28" t="s">
        <v>23</v>
      </c>
      <c r="D14" s="34" t="s">
        <v>24</v>
      </c>
      <c r="E14" s="34" t="s">
        <v>25</v>
      </c>
      <c r="F14" s="34" t="s">
        <v>42</v>
      </c>
      <c r="G14" s="29" t="s">
        <v>26</v>
      </c>
      <c r="H14" s="98" t="s">
        <v>49</v>
      </c>
      <c r="I14" s="28" t="s">
        <v>36</v>
      </c>
      <c r="J14" s="9"/>
      <c r="K14" s="9"/>
      <c r="L14" s="10"/>
      <c r="M14" s="10"/>
      <c r="N14" s="10"/>
      <c r="O14" s="10"/>
      <c r="P14" s="10"/>
      <c r="Q14" s="10"/>
      <c r="R14" s="10"/>
    </row>
    <row r="15" spans="1:18" ht="16" x14ac:dyDescent="0.2">
      <c r="A15" s="18" t="s">
        <v>6</v>
      </c>
      <c r="B15" s="13"/>
      <c r="C15" s="74">
        <v>2225.3649999999998</v>
      </c>
      <c r="D15" s="75"/>
      <c r="E15" s="70">
        <f>D15*4</f>
        <v>0</v>
      </c>
      <c r="F15" s="76">
        <f>D15*$B$9</f>
        <v>0</v>
      </c>
      <c r="G15" s="14" t="s">
        <v>37</v>
      </c>
      <c r="H15" s="70">
        <f>(C15+F15)*$B$11</f>
        <v>2225.3649999999998</v>
      </c>
      <c r="I15" s="62"/>
      <c r="J15" s="15"/>
      <c r="K15" s="15"/>
      <c r="L15" s="7"/>
      <c r="M15" s="7"/>
      <c r="N15" s="7"/>
      <c r="O15" s="7"/>
      <c r="P15" s="7"/>
      <c r="Q15" s="7"/>
      <c r="R15" s="7"/>
    </row>
    <row r="16" spans="1:18" ht="16" x14ac:dyDescent="0.2">
      <c r="A16" s="18" t="s">
        <v>7</v>
      </c>
      <c r="B16" s="13"/>
      <c r="C16" s="74">
        <v>687.95</v>
      </c>
      <c r="D16" s="75"/>
      <c r="E16" s="70">
        <f t="shared" ref="E16:E26" si="0">D16*4</f>
        <v>0</v>
      </c>
      <c r="F16" s="76">
        <f t="shared" ref="F16:F26" si="1">D16*$B$9</f>
        <v>0</v>
      </c>
      <c r="G16" s="16" t="s">
        <v>27</v>
      </c>
      <c r="H16" s="70">
        <f t="shared" ref="H16:H26" si="2">(C16+F16)*$B$11</f>
        <v>687.95</v>
      </c>
      <c r="I16" s="62"/>
      <c r="J16" s="15"/>
      <c r="K16" s="15"/>
      <c r="L16" s="7"/>
      <c r="M16" s="7"/>
      <c r="N16" s="7"/>
      <c r="O16" s="7"/>
      <c r="P16" s="7"/>
      <c r="Q16" s="7"/>
      <c r="R16" s="7"/>
    </row>
    <row r="17" spans="1:18" ht="16" x14ac:dyDescent="0.2">
      <c r="A17" s="18" t="s">
        <v>9</v>
      </c>
      <c r="B17" s="13"/>
      <c r="C17" s="74">
        <v>102.5</v>
      </c>
      <c r="D17" s="75"/>
      <c r="E17" s="70">
        <f t="shared" si="0"/>
        <v>0</v>
      </c>
      <c r="F17" s="76">
        <f t="shared" si="1"/>
        <v>0</v>
      </c>
      <c r="G17" s="16" t="s">
        <v>27</v>
      </c>
      <c r="H17" s="70">
        <f t="shared" si="2"/>
        <v>102.5</v>
      </c>
      <c r="I17" s="62"/>
      <c r="J17" s="15"/>
      <c r="K17" s="15"/>
      <c r="L17" s="7"/>
      <c r="M17" s="7"/>
      <c r="N17" s="7"/>
      <c r="O17" s="7"/>
      <c r="P17" s="7"/>
      <c r="Q17" s="7"/>
      <c r="R17" s="7"/>
    </row>
    <row r="18" spans="1:18" ht="16" x14ac:dyDescent="0.2">
      <c r="A18" s="18" t="s">
        <v>17</v>
      </c>
      <c r="B18" s="17" t="s">
        <v>19</v>
      </c>
      <c r="C18" s="74">
        <v>78</v>
      </c>
      <c r="D18" s="75"/>
      <c r="E18" s="70">
        <f t="shared" si="0"/>
        <v>0</v>
      </c>
      <c r="F18" s="76">
        <f t="shared" si="1"/>
        <v>0</v>
      </c>
      <c r="G18" s="16" t="s">
        <v>27</v>
      </c>
      <c r="H18" s="70">
        <f t="shared" si="2"/>
        <v>78</v>
      </c>
      <c r="I18" s="62"/>
      <c r="J18" s="15"/>
      <c r="K18" s="15"/>
      <c r="L18" s="7"/>
      <c r="M18" s="7"/>
      <c r="N18" s="7"/>
      <c r="O18" s="7"/>
      <c r="P18" s="7"/>
      <c r="Q18" s="7"/>
      <c r="R18" s="7"/>
    </row>
    <row r="19" spans="1:18" ht="16" x14ac:dyDescent="0.2">
      <c r="A19" s="18" t="s">
        <v>10</v>
      </c>
      <c r="B19" s="17" t="s">
        <v>1</v>
      </c>
      <c r="C19" s="66">
        <f>((30.81+131.11+131.11+80.9)/2)+50</f>
        <v>236.96500000000003</v>
      </c>
      <c r="D19" s="75"/>
      <c r="E19" s="70">
        <f t="shared" si="0"/>
        <v>0</v>
      </c>
      <c r="F19" s="76">
        <f t="shared" si="1"/>
        <v>0</v>
      </c>
      <c r="G19" s="16" t="s">
        <v>27</v>
      </c>
      <c r="H19" s="70">
        <f t="shared" si="2"/>
        <v>236.96500000000003</v>
      </c>
      <c r="I19" s="63"/>
      <c r="J19" s="15"/>
      <c r="K19" s="15"/>
      <c r="L19" s="7"/>
      <c r="M19" s="7"/>
      <c r="N19" s="7"/>
      <c r="O19" s="7"/>
      <c r="P19" s="7"/>
      <c r="Q19" s="7"/>
      <c r="R19" s="7"/>
    </row>
    <row r="20" spans="1:18" ht="16" x14ac:dyDescent="0.2">
      <c r="A20" s="18"/>
      <c r="B20" s="17" t="s">
        <v>2</v>
      </c>
      <c r="C20" s="66">
        <f>((227.46+78.32)/2)+50</f>
        <v>202.89</v>
      </c>
      <c r="D20" s="75"/>
      <c r="E20" s="70">
        <f t="shared" si="0"/>
        <v>0</v>
      </c>
      <c r="F20" s="76">
        <f t="shared" si="1"/>
        <v>0</v>
      </c>
      <c r="G20" s="16" t="s">
        <v>27</v>
      </c>
      <c r="H20" s="70">
        <f t="shared" si="2"/>
        <v>202.89</v>
      </c>
      <c r="I20" s="63"/>
      <c r="J20" s="19"/>
      <c r="K20" s="15"/>
      <c r="L20" s="7"/>
      <c r="M20" s="7"/>
      <c r="N20" s="7"/>
      <c r="O20" s="7"/>
      <c r="P20" s="7"/>
      <c r="Q20" s="7"/>
      <c r="R20" s="7"/>
    </row>
    <row r="21" spans="1:18" ht="16" x14ac:dyDescent="0.2">
      <c r="A21" s="18"/>
      <c r="B21" s="17" t="s">
        <v>3</v>
      </c>
      <c r="C21" s="66">
        <f>((39.15+223.78)/2)+50+158</f>
        <v>339.46500000000003</v>
      </c>
      <c r="D21" s="75"/>
      <c r="E21" s="70">
        <f t="shared" si="0"/>
        <v>0</v>
      </c>
      <c r="F21" s="76">
        <f t="shared" si="1"/>
        <v>0</v>
      </c>
      <c r="G21" s="16" t="s">
        <v>27</v>
      </c>
      <c r="H21" s="70">
        <f t="shared" si="2"/>
        <v>339.46500000000003</v>
      </c>
      <c r="I21" s="63"/>
      <c r="J21" s="15"/>
      <c r="K21" s="15"/>
      <c r="L21" s="7"/>
      <c r="M21" s="7"/>
      <c r="N21" s="7"/>
      <c r="O21" s="7"/>
      <c r="P21" s="7"/>
      <c r="Q21" s="7"/>
      <c r="R21" s="7"/>
    </row>
    <row r="22" spans="1:18" ht="16" x14ac:dyDescent="0.2">
      <c r="A22" s="18"/>
      <c r="B22" s="17" t="s">
        <v>4</v>
      </c>
      <c r="C22" s="66">
        <v>200</v>
      </c>
      <c r="D22" s="75"/>
      <c r="E22" s="70">
        <f t="shared" si="0"/>
        <v>0</v>
      </c>
      <c r="F22" s="76">
        <f t="shared" si="1"/>
        <v>0</v>
      </c>
      <c r="G22" s="16" t="s">
        <v>37</v>
      </c>
      <c r="H22" s="70">
        <f t="shared" si="2"/>
        <v>200</v>
      </c>
      <c r="I22" s="63"/>
      <c r="J22" s="15"/>
      <c r="K22" s="15"/>
      <c r="L22" s="7"/>
      <c r="M22" s="7"/>
      <c r="N22" s="7"/>
      <c r="O22" s="7"/>
      <c r="P22" s="7"/>
      <c r="Q22" s="7"/>
      <c r="R22" s="7"/>
    </row>
    <row r="23" spans="1:18" ht="16" x14ac:dyDescent="0.2">
      <c r="A23" s="18"/>
      <c r="B23" s="17" t="s">
        <v>5</v>
      </c>
      <c r="C23" s="66">
        <v>200</v>
      </c>
      <c r="D23" s="75"/>
      <c r="E23" s="70">
        <f t="shared" si="0"/>
        <v>0</v>
      </c>
      <c r="F23" s="76">
        <f t="shared" si="1"/>
        <v>0</v>
      </c>
      <c r="G23" s="16" t="s">
        <v>37</v>
      </c>
      <c r="H23" s="70">
        <f t="shared" si="2"/>
        <v>200</v>
      </c>
      <c r="I23" s="63"/>
      <c r="J23" s="15"/>
      <c r="K23" s="15"/>
      <c r="L23" s="7"/>
      <c r="M23" s="7"/>
      <c r="N23" s="7"/>
      <c r="O23" s="7"/>
      <c r="P23" s="7"/>
      <c r="Q23" s="7"/>
      <c r="R23" s="7"/>
    </row>
    <row r="24" spans="1:18" ht="16" x14ac:dyDescent="0.2">
      <c r="A24" s="18"/>
      <c r="B24" s="17" t="s">
        <v>11</v>
      </c>
      <c r="C24" s="66">
        <v>1450</v>
      </c>
      <c r="D24" s="75"/>
      <c r="E24" s="70">
        <f t="shared" si="0"/>
        <v>0</v>
      </c>
      <c r="F24" s="76">
        <f t="shared" si="1"/>
        <v>0</v>
      </c>
      <c r="G24" s="16" t="s">
        <v>27</v>
      </c>
      <c r="H24" s="70">
        <f t="shared" si="2"/>
        <v>1450</v>
      </c>
      <c r="I24" s="63"/>
      <c r="J24" s="15"/>
      <c r="K24" s="15"/>
      <c r="L24" s="7"/>
      <c r="M24" s="7"/>
      <c r="N24" s="7"/>
      <c r="O24" s="7"/>
      <c r="P24" s="7"/>
      <c r="Q24" s="7"/>
      <c r="R24" s="7"/>
    </row>
    <row r="25" spans="1:18" ht="16" x14ac:dyDescent="0.2">
      <c r="A25" s="18"/>
      <c r="B25" s="17" t="s">
        <v>12</v>
      </c>
      <c r="C25" s="66">
        <v>750</v>
      </c>
      <c r="D25" s="75"/>
      <c r="E25" s="70">
        <f t="shared" si="0"/>
        <v>0</v>
      </c>
      <c r="F25" s="76">
        <f t="shared" si="1"/>
        <v>0</v>
      </c>
      <c r="G25" s="16" t="s">
        <v>27</v>
      </c>
      <c r="H25" s="70">
        <f t="shared" si="2"/>
        <v>750</v>
      </c>
      <c r="I25" s="63"/>
      <c r="J25" s="15"/>
      <c r="K25" s="15"/>
      <c r="L25" s="7"/>
      <c r="M25" s="7"/>
      <c r="N25" s="7"/>
      <c r="O25" s="7"/>
      <c r="P25" s="7"/>
      <c r="Q25" s="7"/>
      <c r="R25" s="7"/>
    </row>
    <row r="26" spans="1:18" ht="16" x14ac:dyDescent="0.2">
      <c r="A26" s="18"/>
      <c r="B26" s="17" t="s">
        <v>13</v>
      </c>
      <c r="C26" s="66">
        <v>750</v>
      </c>
      <c r="D26" s="77"/>
      <c r="E26" s="78">
        <f t="shared" si="0"/>
        <v>0</v>
      </c>
      <c r="F26" s="79">
        <f t="shared" si="1"/>
        <v>0</v>
      </c>
      <c r="G26" s="16" t="s">
        <v>37</v>
      </c>
      <c r="H26" s="70">
        <f t="shared" si="2"/>
        <v>750</v>
      </c>
      <c r="I26" s="63"/>
      <c r="J26" s="15"/>
      <c r="K26" s="15"/>
      <c r="L26" s="7"/>
      <c r="M26" s="7"/>
      <c r="N26" s="7"/>
      <c r="O26" s="7"/>
      <c r="P26" s="7"/>
      <c r="Q26" s="7"/>
      <c r="R26" s="7"/>
    </row>
    <row r="27" spans="1:18" ht="21" x14ac:dyDescent="0.25">
      <c r="A27" s="1" t="s">
        <v>52</v>
      </c>
      <c r="B27" s="2"/>
      <c r="C27" s="3"/>
      <c r="D27" s="41"/>
      <c r="E27" s="41"/>
      <c r="F27" s="41"/>
      <c r="G27" s="41"/>
      <c r="H27" s="41"/>
      <c r="I27" s="42">
        <f>SUM(H15:H26)</f>
        <v>7223.1350000000002</v>
      </c>
      <c r="J27" s="15"/>
      <c r="K27" s="15"/>
      <c r="L27" s="7"/>
      <c r="M27" s="7"/>
      <c r="N27" s="7"/>
      <c r="O27" s="7"/>
      <c r="P27" s="7"/>
      <c r="Q27" s="7"/>
      <c r="R27" s="7"/>
    </row>
    <row r="28" spans="1:18" ht="29" x14ac:dyDescent="0.35">
      <c r="A28" s="95" t="s">
        <v>30</v>
      </c>
      <c r="B28" s="96"/>
      <c r="C28" s="96"/>
      <c r="D28" s="96"/>
      <c r="E28" s="96"/>
      <c r="F28" s="96"/>
      <c r="G28" s="96"/>
      <c r="H28" s="96"/>
      <c r="I28" s="97"/>
      <c r="J28" s="15"/>
      <c r="K28" s="15"/>
      <c r="L28" s="7"/>
      <c r="M28" s="7"/>
      <c r="N28" s="7"/>
      <c r="O28" s="7"/>
      <c r="P28" s="7"/>
      <c r="Q28" s="7"/>
      <c r="R28" s="7"/>
    </row>
    <row r="29" spans="1:18" ht="32" x14ac:dyDescent="0.2">
      <c r="A29" s="5" t="s">
        <v>0</v>
      </c>
      <c r="B29" s="4"/>
      <c r="C29" s="4" t="s">
        <v>23</v>
      </c>
      <c r="D29" s="35" t="s">
        <v>24</v>
      </c>
      <c r="E29" s="35" t="s">
        <v>25</v>
      </c>
      <c r="F29" s="35" t="s">
        <v>42</v>
      </c>
      <c r="G29" s="59" t="s">
        <v>26</v>
      </c>
      <c r="H29" s="99" t="s">
        <v>49</v>
      </c>
      <c r="I29" s="6" t="s">
        <v>28</v>
      </c>
      <c r="J29" s="15"/>
      <c r="K29" s="15"/>
      <c r="L29" s="7"/>
      <c r="M29" s="7"/>
      <c r="N29" s="7"/>
      <c r="O29" s="7"/>
      <c r="P29" s="7"/>
      <c r="Q29" s="7"/>
      <c r="R29" s="7"/>
    </row>
    <row r="30" spans="1:18" ht="16" x14ac:dyDescent="0.2">
      <c r="A30" s="22" t="s">
        <v>33</v>
      </c>
      <c r="B30" s="23"/>
      <c r="C30" s="80">
        <v>0</v>
      </c>
      <c r="D30" s="75"/>
      <c r="E30" s="76">
        <f>D30*4</f>
        <v>0</v>
      </c>
      <c r="F30" s="76">
        <f>D30*$B$9</f>
        <v>0</v>
      </c>
      <c r="G30" s="16" t="s">
        <v>27</v>
      </c>
      <c r="H30" s="70">
        <f>(C30+F30)*$B$11</f>
        <v>0</v>
      </c>
      <c r="I30" s="14" t="s">
        <v>31</v>
      </c>
      <c r="J30" s="15"/>
      <c r="K30" s="15"/>
      <c r="L30" s="7"/>
      <c r="M30" s="7"/>
      <c r="N30" s="7"/>
      <c r="O30" s="7"/>
      <c r="P30" s="7"/>
      <c r="Q30" s="7"/>
      <c r="R30" s="7"/>
    </row>
    <row r="31" spans="1:18" ht="16" x14ac:dyDescent="0.2">
      <c r="A31" s="12" t="s">
        <v>34</v>
      </c>
      <c r="B31" s="18"/>
      <c r="C31" s="74">
        <v>400</v>
      </c>
      <c r="D31" s="75">
        <v>80</v>
      </c>
      <c r="E31" s="76">
        <f t="shared" ref="E31:E34" si="3">D31*4</f>
        <v>320</v>
      </c>
      <c r="F31" s="76">
        <f>D31*$B$9</f>
        <v>1840</v>
      </c>
      <c r="G31" s="16" t="s">
        <v>27</v>
      </c>
      <c r="H31" s="70">
        <f t="shared" ref="H31:H38" si="4">(C31+F31)*$B$11</f>
        <v>2240</v>
      </c>
      <c r="I31" s="16" t="s">
        <v>43</v>
      </c>
      <c r="J31" s="15"/>
      <c r="K31" s="15"/>
      <c r="L31" s="7"/>
      <c r="M31" s="7"/>
      <c r="N31" s="7"/>
      <c r="O31" s="7"/>
      <c r="P31" s="7"/>
      <c r="Q31" s="7"/>
      <c r="R31" s="7"/>
    </row>
    <row r="32" spans="1:18" ht="16" x14ac:dyDescent="0.2">
      <c r="A32" s="12" t="s">
        <v>8</v>
      </c>
      <c r="B32" s="13"/>
      <c r="C32" s="74">
        <f>148.01+61</f>
        <v>209.01</v>
      </c>
      <c r="D32" s="75">
        <v>5</v>
      </c>
      <c r="E32" s="76">
        <f t="shared" si="3"/>
        <v>20</v>
      </c>
      <c r="F32" s="76">
        <f t="shared" ref="F32:F38" si="5">D32*$B$9</f>
        <v>115</v>
      </c>
      <c r="G32" s="16" t="s">
        <v>37</v>
      </c>
      <c r="H32" s="70">
        <f t="shared" si="4"/>
        <v>324.01</v>
      </c>
      <c r="I32" s="16"/>
      <c r="J32" s="15"/>
      <c r="K32" s="15"/>
      <c r="L32" s="7"/>
      <c r="M32" s="7"/>
      <c r="N32" s="7"/>
      <c r="O32" s="7"/>
      <c r="P32" s="7"/>
      <c r="Q32" s="7"/>
      <c r="R32" s="7"/>
    </row>
    <row r="33" spans="1:18" ht="16" x14ac:dyDescent="0.2">
      <c r="A33" s="12" t="s">
        <v>15</v>
      </c>
      <c r="B33" s="18"/>
      <c r="C33" s="74">
        <v>174</v>
      </c>
      <c r="D33" s="75"/>
      <c r="E33" s="76">
        <f t="shared" si="3"/>
        <v>0</v>
      </c>
      <c r="F33" s="76">
        <f t="shared" si="5"/>
        <v>0</v>
      </c>
      <c r="G33" s="16" t="s">
        <v>27</v>
      </c>
      <c r="H33" s="70">
        <f t="shared" si="4"/>
        <v>174</v>
      </c>
      <c r="I33" s="16"/>
      <c r="J33" s="15"/>
      <c r="K33" s="15"/>
      <c r="L33" s="7"/>
      <c r="M33" s="7"/>
      <c r="N33" s="7"/>
      <c r="O33" s="7"/>
      <c r="P33" s="7"/>
      <c r="Q33" s="7"/>
      <c r="R33" s="7"/>
    </row>
    <row r="34" spans="1:18" ht="16" x14ac:dyDescent="0.2">
      <c r="A34" s="12" t="s">
        <v>14</v>
      </c>
      <c r="B34" s="18"/>
      <c r="C34" s="74">
        <v>900</v>
      </c>
      <c r="D34" s="75"/>
      <c r="E34" s="76">
        <f t="shared" si="3"/>
        <v>0</v>
      </c>
      <c r="F34" s="76">
        <f t="shared" si="5"/>
        <v>0</v>
      </c>
      <c r="G34" s="16" t="s">
        <v>37</v>
      </c>
      <c r="H34" s="70">
        <f t="shared" si="4"/>
        <v>900</v>
      </c>
      <c r="I34" s="16"/>
      <c r="J34" s="15"/>
      <c r="K34" s="15"/>
      <c r="L34" s="7"/>
      <c r="M34" s="7"/>
      <c r="N34" s="7"/>
      <c r="O34" s="7"/>
      <c r="P34" s="7"/>
      <c r="Q34" s="7"/>
      <c r="R34" s="7"/>
    </row>
    <row r="35" spans="1:18" ht="16" x14ac:dyDescent="0.2">
      <c r="A35" s="12" t="s">
        <v>16</v>
      </c>
      <c r="B35" s="18"/>
      <c r="C35" s="74">
        <v>0</v>
      </c>
      <c r="D35" s="75">
        <v>50</v>
      </c>
      <c r="E35" s="76">
        <f t="shared" ref="E35:E36" si="6">D35*4</f>
        <v>200</v>
      </c>
      <c r="F35" s="76">
        <f t="shared" si="5"/>
        <v>1150</v>
      </c>
      <c r="G35" s="16" t="s">
        <v>27</v>
      </c>
      <c r="H35" s="70">
        <f t="shared" si="4"/>
        <v>1150</v>
      </c>
      <c r="I35" s="16"/>
      <c r="J35" s="15"/>
      <c r="K35" s="15"/>
      <c r="L35" s="7"/>
      <c r="M35" s="7"/>
      <c r="N35" s="7"/>
      <c r="O35" s="7"/>
      <c r="P35" s="7"/>
      <c r="Q35" s="7"/>
      <c r="R35" s="7"/>
    </row>
    <row r="36" spans="1:18" ht="16" x14ac:dyDescent="0.2">
      <c r="A36" s="12" t="s">
        <v>32</v>
      </c>
      <c r="B36" s="18"/>
      <c r="C36" s="74">
        <v>0</v>
      </c>
      <c r="D36" s="75">
        <v>50</v>
      </c>
      <c r="E36" s="76">
        <f t="shared" si="6"/>
        <v>200</v>
      </c>
      <c r="F36" s="76">
        <f t="shared" si="5"/>
        <v>1150</v>
      </c>
      <c r="G36" s="16" t="s">
        <v>27</v>
      </c>
      <c r="H36" s="70">
        <f t="shared" si="4"/>
        <v>1150</v>
      </c>
      <c r="I36" s="16"/>
      <c r="J36" s="15"/>
      <c r="K36" s="15"/>
      <c r="L36" s="7"/>
      <c r="M36" s="7"/>
      <c r="N36" s="7"/>
      <c r="O36" s="7"/>
      <c r="P36" s="7"/>
      <c r="Q36" s="7"/>
      <c r="R36" s="7"/>
    </row>
    <row r="37" spans="1:18" ht="16" x14ac:dyDescent="0.2">
      <c r="A37" s="12" t="s">
        <v>17</v>
      </c>
      <c r="B37" s="17" t="s">
        <v>18</v>
      </c>
      <c r="C37" s="74">
        <v>154</v>
      </c>
      <c r="D37" s="75"/>
      <c r="E37" s="76">
        <f>D37*4</f>
        <v>0</v>
      </c>
      <c r="F37" s="76">
        <f t="shared" si="5"/>
        <v>0</v>
      </c>
      <c r="G37" s="16" t="s">
        <v>27</v>
      </c>
      <c r="H37" s="70">
        <f t="shared" si="4"/>
        <v>154</v>
      </c>
      <c r="I37" s="16"/>
      <c r="J37" s="15"/>
      <c r="K37" s="15"/>
      <c r="L37" s="7"/>
      <c r="M37" s="7"/>
      <c r="N37" s="7"/>
      <c r="O37" s="7"/>
      <c r="P37" s="7"/>
      <c r="Q37" s="7"/>
      <c r="R37" s="7"/>
    </row>
    <row r="38" spans="1:18" ht="16" x14ac:dyDescent="0.2">
      <c r="A38" s="20" t="s">
        <v>20</v>
      </c>
      <c r="B38" s="24"/>
      <c r="C38" s="81">
        <f>201.02+(5*26.02)+(6*30)+(6*20)+380</f>
        <v>1011.12</v>
      </c>
      <c r="D38" s="75"/>
      <c r="E38" s="76">
        <f>D38*4</f>
        <v>0</v>
      </c>
      <c r="F38" s="76">
        <f t="shared" si="5"/>
        <v>0</v>
      </c>
      <c r="G38" s="21" t="s">
        <v>27</v>
      </c>
      <c r="H38" s="70">
        <f t="shared" si="4"/>
        <v>1011.12</v>
      </c>
      <c r="I38" s="21" t="s">
        <v>45</v>
      </c>
      <c r="J38" s="15"/>
      <c r="K38" s="15"/>
      <c r="L38" s="7"/>
      <c r="M38" s="7"/>
      <c r="N38" s="7"/>
      <c r="O38" s="7"/>
      <c r="P38" s="7"/>
      <c r="Q38" s="7"/>
      <c r="R38" s="7"/>
    </row>
    <row r="39" spans="1:18" ht="21" x14ac:dyDescent="0.25">
      <c r="A39" s="30" t="s">
        <v>50</v>
      </c>
      <c r="B39" s="31"/>
      <c r="C39" s="32"/>
      <c r="D39" s="36"/>
      <c r="E39" s="36"/>
      <c r="F39" s="36"/>
      <c r="G39" s="36"/>
      <c r="H39" s="36"/>
      <c r="I39" s="33">
        <f>SUM(H30:H38)</f>
        <v>7103.13</v>
      </c>
      <c r="J39" s="15"/>
      <c r="K39" s="15"/>
      <c r="L39" s="7"/>
      <c r="M39" s="7"/>
      <c r="N39" s="7"/>
      <c r="O39" s="7"/>
      <c r="P39" s="7"/>
      <c r="Q39" s="7"/>
      <c r="R39" s="7"/>
    </row>
    <row r="40" spans="1:18" ht="30" thickBot="1" x14ac:dyDescent="0.4">
      <c r="A40" s="90" t="s">
        <v>51</v>
      </c>
      <c r="B40" s="91"/>
      <c r="C40" s="91"/>
      <c r="D40" s="91"/>
      <c r="E40" s="91"/>
      <c r="F40" s="91"/>
      <c r="G40" s="91"/>
      <c r="H40" s="91"/>
      <c r="I40" s="65">
        <f>SUM(I27,I39)</f>
        <v>14326.264999999999</v>
      </c>
      <c r="K40" s="40"/>
      <c r="L40" s="40"/>
      <c r="M40" s="7"/>
      <c r="N40" s="7"/>
      <c r="O40" s="7"/>
      <c r="P40" s="7"/>
      <c r="Q40" s="7"/>
      <c r="R40" s="7"/>
    </row>
    <row r="41" spans="1:18" ht="16" x14ac:dyDescent="0.2">
      <c r="A41" s="9"/>
      <c r="B41" s="9"/>
      <c r="C41" s="15"/>
      <c r="D41" s="37"/>
      <c r="E41" s="37"/>
      <c r="F41" s="37"/>
      <c r="G41" s="37"/>
      <c r="H41" s="37"/>
      <c r="I41" s="25"/>
      <c r="J41" s="15"/>
      <c r="K41" s="15"/>
      <c r="L41" s="7"/>
      <c r="M41" s="7"/>
      <c r="N41" s="7"/>
      <c r="O41" s="7"/>
      <c r="P41" s="7"/>
      <c r="Q41" s="7"/>
      <c r="R41" s="7"/>
    </row>
    <row r="42" spans="1:18" ht="16" x14ac:dyDescent="0.2">
      <c r="A42" s="9"/>
      <c r="B42" s="9"/>
      <c r="C42" s="15"/>
      <c r="D42" s="37"/>
      <c r="E42" s="37"/>
      <c r="F42" s="38"/>
      <c r="G42" s="38"/>
      <c r="H42" s="38"/>
      <c r="I42" s="26"/>
      <c r="L42" s="7"/>
      <c r="M42" s="7"/>
      <c r="N42" s="7"/>
      <c r="O42" s="7"/>
      <c r="P42" s="7"/>
      <c r="Q42" s="7"/>
      <c r="R42" s="7"/>
    </row>
    <row r="43" spans="1:18" ht="16" x14ac:dyDescent="0.2">
      <c r="A43" s="9"/>
      <c r="B43" s="9"/>
      <c r="C43" s="15"/>
      <c r="D43" s="37"/>
      <c r="E43" s="37"/>
      <c r="F43" s="38"/>
      <c r="G43" s="38"/>
      <c r="H43" s="38"/>
      <c r="I43" s="27"/>
      <c r="J43" s="15"/>
      <c r="K43" s="15"/>
      <c r="L43" s="7"/>
      <c r="M43" s="7"/>
      <c r="N43" s="7"/>
      <c r="O43" s="7"/>
      <c r="P43" s="7"/>
      <c r="Q43" s="7"/>
      <c r="R43" s="7"/>
    </row>
  </sheetData>
  <mergeCells count="9">
    <mergeCell ref="A40:H40"/>
    <mergeCell ref="D11:G11"/>
    <mergeCell ref="A13:I13"/>
    <mergeCell ref="A28:I28"/>
    <mergeCell ref="A1:I1"/>
    <mergeCell ref="D3:F3"/>
    <mergeCell ref="D5:F5"/>
    <mergeCell ref="D7:F7"/>
    <mergeCell ref="D9:F9"/>
  </mergeCells>
  <dataValidations count="2">
    <dataValidation type="list" showInputMessage="1" showErrorMessage="1" sqref="G15:G26">
      <formula1>"outstanding, paid"</formula1>
    </dataValidation>
    <dataValidation type="list" allowBlank="1" showInputMessage="1" showErrorMessage="1" sqref="G30:G38">
      <formula1>"outstanding, paid"</formula1>
    </dataValidation>
  </dataValidation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Name Ihrer Firma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Ihr Benutzername</dc:creator>
  <cp:lastModifiedBy>Ein Microsoft Office-Anwender</cp:lastModifiedBy>
  <dcterms:created xsi:type="dcterms:W3CDTF">2010-10-20T20:37:37Z</dcterms:created>
  <dcterms:modified xsi:type="dcterms:W3CDTF">2016-05-16T13:27:39Z</dcterms:modified>
</cp:coreProperties>
</file>